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Square Footage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<sst xmlns="http://schemas.openxmlformats.org/spreadsheetml/2006/main" count="63" uniqueCount="42">
  <si>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Budget</t>
  </si>
  <si>
    <t>Utilities</t>
  </si>
  <si>
    <t>Grounds Maintenance</t>
  </si>
  <si>
    <t>2006</t>
  </si>
  <si>
    <t>2005</t>
  </si>
  <si>
    <t>Actual</t>
  </si>
  <si>
    <t>Expenses with new construction</t>
  </si>
  <si>
    <t>Expenses for new building</t>
  </si>
  <si>
    <t>Insurance</t>
  </si>
  <si>
    <t>Cleaning Supplies</t>
  </si>
  <si>
    <t>Property Maint- Poplar Ave.</t>
  </si>
  <si>
    <t>Custodial Contractors</t>
  </si>
  <si>
    <t>Existing Square Footage</t>
  </si>
  <si>
    <t>Proposed Building Square Footage</t>
  </si>
  <si>
    <t>Total Square Footage</t>
  </si>
  <si>
    <t>Jul Actuals</t>
  </si>
  <si>
    <t>Maintenance Cost</t>
  </si>
  <si>
    <t>Total Operating Budget</t>
  </si>
  <si>
    <r>
      <t xml:space="preserve">GSF index </t>
    </r>
    <r>
      <rPr>
        <sz val="10"/>
        <rFont val="Arial"/>
        <family val="2"/>
      </rPr>
      <t xml:space="preserve">(Gross Square Footage) $ per Square Ft  </t>
    </r>
  </si>
  <si>
    <t>Rule:  Maintenance Cost should be 10-15% of total budget</t>
  </si>
  <si>
    <t>Rule:  Annual Maint Budget should be 2-4% of replacement value</t>
  </si>
  <si>
    <t>Rule:  GSF Should be $3-$5 per square foot</t>
  </si>
  <si>
    <t>Proof Statistics</t>
  </si>
  <si>
    <t>Maintenace Cost Projections</t>
  </si>
  <si>
    <t>CHURCH FACILITY &amp; PROPERTY</t>
  </si>
  <si>
    <t>TOTAL CHURCH FACILITY &amp; PROPERTY</t>
  </si>
  <si>
    <t>Best Practices</t>
  </si>
  <si>
    <t>General Rule:  Maintenance Costs should be 10-15% of total budget</t>
  </si>
  <si>
    <t>General Rule:  Annual Maint Budget should be 2-4% of replacement value</t>
  </si>
  <si>
    <t>Best Practices - Business Model Sample</t>
  </si>
  <si>
    <t>7 months</t>
  </si>
  <si>
    <t>General Rule:  Gross costs per Square Feet (GSF) should be $3 - $5 per square foot</t>
  </si>
  <si>
    <t>Facility  Operations including Expenses with new construction:  GSF x Total Sq Ft</t>
  </si>
  <si>
    <t>Existing Square Footage - Year 2007</t>
  </si>
  <si>
    <t>Proposed New Building Square Footage - Bring online Year 2009</t>
  </si>
  <si>
    <r>
      <t>Current GSF index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(Gross Square Footage) $ per Square Ft   ($3-$5 norm)</t>
    </r>
  </si>
  <si>
    <r>
      <t>Proposed GSF index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(Gross Square Footage) $ per Square Ft   ($3-$5 norm)</t>
    </r>
  </si>
  <si>
    <r>
      <t xml:space="preserve">Proposed Expenses for new building only:  </t>
    </r>
    <r>
      <rPr>
        <sz val="12"/>
        <color indexed="12"/>
        <rFont val="Arial"/>
        <family val="2"/>
      </rPr>
      <t>GSF</t>
    </r>
    <r>
      <rPr>
        <sz val="12"/>
        <rFont val="Arial"/>
        <family val="2"/>
      </rPr>
      <t xml:space="preserve"> x Proposed Sq Ft (44,000)</t>
    </r>
  </si>
  <si>
    <t>Current Replacement Cost - 10% appreciation cost per annum</t>
  </si>
  <si>
    <t>Current Replacement Cost plus proposed building  - 10% appreciation cost per annum</t>
  </si>
  <si>
    <t>too low</t>
  </si>
  <si>
    <t>Note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</si>
</sst>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mmm\-yy;@"/>
    <numFmt numFmtId="168" formatCode="#,##0.00;[Red]#,##0.00"/>
    <numFmt numFmtId="169" formatCode="&quot;$&quot;#,##0.00"/>
    <numFmt numFmtId="170" formatCode="&quot;$&quot;#,##0"/>
    <numFmt numFmtId="171" formatCode="0.0"/>
  </numFmts>
  <fonts count="3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9" fontId="1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9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10" fontId="8" fillId="0" borderId="0" xfId="59" applyNumberFormat="1" applyFont="1" applyAlignment="1">
      <alignment/>
    </xf>
    <xf numFmtId="39" fontId="7" fillId="0" borderId="0" xfId="0" applyNumberFormat="1" applyFont="1" applyAlignment="1">
      <alignment horizontal="right"/>
    </xf>
    <xf numFmtId="10" fontId="7" fillId="0" borderId="0" xfId="59" applyNumberFormat="1" applyFont="1" applyAlignment="1">
      <alignment/>
    </xf>
    <xf numFmtId="168" fontId="1" fillId="0" borderId="0" xfId="0" applyNumberFormat="1" applyFont="1" applyAlignment="1">
      <alignment/>
    </xf>
    <xf numFmtId="43" fontId="1" fillId="0" borderId="0" xfId="42" applyFont="1" applyAlignment="1">
      <alignment/>
    </xf>
    <xf numFmtId="169" fontId="2" fillId="0" borderId="0" xfId="0" applyNumberFormat="1" applyFont="1" applyAlignment="1">
      <alignment/>
    </xf>
    <xf numFmtId="168" fontId="2" fillId="0" borderId="10" xfId="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43" fontId="2" fillId="0" borderId="10" xfId="42" applyFont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0" borderId="13" xfId="0" applyNumberFormat="1" applyFont="1" applyBorder="1" applyAlignment="1">
      <alignment/>
    </xf>
    <xf numFmtId="43" fontId="2" fillId="0" borderId="12" xfId="42" applyFont="1" applyBorder="1" applyAlignment="1">
      <alignment/>
    </xf>
    <xf numFmtId="43" fontId="2" fillId="0" borderId="13" xfId="42" applyFont="1" applyBorder="1" applyAlignment="1">
      <alignment/>
    </xf>
    <xf numFmtId="168" fontId="1" fillId="20" borderId="14" xfId="0" applyNumberFormat="1" applyFont="1" applyFill="1" applyBorder="1" applyAlignment="1">
      <alignment/>
    </xf>
    <xf numFmtId="168" fontId="1" fillId="20" borderId="15" xfId="0" applyNumberFormat="1" applyFont="1" applyFill="1" applyBorder="1" applyAlignment="1">
      <alignment/>
    </xf>
    <xf numFmtId="43" fontId="1" fillId="20" borderId="14" xfId="42" applyFont="1" applyFill="1" applyBorder="1" applyAlignment="1">
      <alignment/>
    </xf>
    <xf numFmtId="43" fontId="1" fillId="20" borderId="15" xfId="42" applyFont="1" applyFill="1" applyBorder="1" applyAlignment="1">
      <alignment/>
    </xf>
    <xf numFmtId="3" fontId="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9" fontId="2" fillId="0" borderId="11" xfId="0" applyNumberFormat="1" applyFont="1" applyBorder="1" applyAlignment="1">
      <alignment/>
    </xf>
    <xf numFmtId="0" fontId="1" fillId="20" borderId="11" xfId="0" applyFont="1" applyFill="1" applyBorder="1" applyAlignment="1">
      <alignment horizontal="center"/>
    </xf>
    <xf numFmtId="10" fontId="2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3" fontId="8" fillId="0" borderId="0" xfId="42" applyFont="1" applyAlignment="1">
      <alignment horizontal="right"/>
    </xf>
    <xf numFmtId="168" fontId="8" fillId="0" borderId="0" xfId="0" applyNumberFormat="1" applyFont="1" applyAlignment="1">
      <alignment/>
    </xf>
    <xf numFmtId="43" fontId="2" fillId="0" borderId="16" xfId="42" applyFont="1" applyBorder="1" applyAlignment="1">
      <alignment/>
    </xf>
    <xf numFmtId="168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8" fontId="2" fillId="0" borderId="17" xfId="0" applyNumberFormat="1" applyFont="1" applyBorder="1" applyAlignment="1">
      <alignment horizontal="center"/>
    </xf>
    <xf numFmtId="43" fontId="2" fillId="0" borderId="12" xfId="42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9" fontId="2" fillId="0" borderId="0" xfId="0" applyNumberFormat="1" applyFont="1" applyBorder="1" applyAlignment="1">
      <alignment/>
    </xf>
    <xf numFmtId="43" fontId="8" fillId="0" borderId="0" xfId="42" applyFont="1" applyBorder="1" applyAlignment="1">
      <alignment horizontal="right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0" fillId="0" borderId="0" xfId="0" applyFont="1" applyAlignment="1">
      <alignment horizontal="right"/>
    </xf>
    <xf numFmtId="169" fontId="6" fillId="0" borderId="0" xfId="0" applyNumberFormat="1" applyFont="1" applyAlignment="1">
      <alignment/>
    </xf>
    <xf numFmtId="169" fontId="6" fillId="0" borderId="11" xfId="0" applyNumberFormat="1" applyFont="1" applyBorder="1" applyAlignment="1">
      <alignment/>
    </xf>
    <xf numFmtId="169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10" fontId="30" fillId="0" borderId="11" xfId="0" applyNumberFormat="1" applyFont="1" applyBorder="1" applyAlignment="1">
      <alignment/>
    </xf>
    <xf numFmtId="0" fontId="31" fillId="0" borderId="10" xfId="0" applyFont="1" applyBorder="1" applyAlignment="1">
      <alignment/>
    </xf>
    <xf numFmtId="10" fontId="31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 quotePrefix="1">
      <alignment horizontal="center"/>
    </xf>
    <xf numFmtId="43" fontId="1" fillId="0" borderId="0" xfId="42" applyFont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24" borderId="0" xfId="0" applyFont="1" applyFill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75" zoomScaleNormal="75" zoomScalePageLayoutView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5" sqref="A25"/>
    </sheetView>
  </sheetViews>
  <sheetFormatPr defaultColWidth="9.140625" defaultRowHeight="12.75"/>
  <cols>
    <col min="1" max="1" width="92.8515625" style="0" customWidth="1"/>
    <col min="2" max="2" width="19.421875" style="0" customWidth="1"/>
    <col min="3" max="3" width="18.7109375" style="0" customWidth="1"/>
    <col min="4" max="4" width="19.28125" style="0" customWidth="1"/>
    <col min="5" max="5" width="21.57421875" style="0" customWidth="1"/>
    <col min="6" max="6" width="16.57421875" style="2" bestFit="1" customWidth="1"/>
    <col min="7" max="7" width="17.140625" style="2" customWidth="1"/>
    <col min="8" max="8" width="14.28125" style="2" bestFit="1" customWidth="1"/>
    <col min="9" max="9" width="14.28125" style="2" customWidth="1"/>
    <col min="10" max="10" width="16.00390625" style="2" bestFit="1" customWidth="1"/>
    <col min="11" max="11" width="16.00390625" style="2" customWidth="1"/>
    <col min="12" max="22" width="8.8515625" style="2" customWidth="1"/>
  </cols>
  <sheetData>
    <row r="1" spans="1:11" ht="23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>
      <c r="A2" s="65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3.25">
      <c r="A3" s="75" t="s">
        <v>26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9.5" customHeight="1">
      <c r="A4" s="76" t="s">
        <v>27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>
      <c r="A5" s="77" t="s">
        <v>31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9.5" customHeight="1">
      <c r="A6" s="78" t="s">
        <v>28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8" spans="1:25" ht="18">
      <c r="A8" s="4" t="s">
        <v>24</v>
      </c>
      <c r="B8" s="16">
        <v>2011</v>
      </c>
      <c r="C8" s="16">
        <v>2010</v>
      </c>
      <c r="D8" s="16">
        <v>2009</v>
      </c>
      <c r="E8" s="16">
        <v>2008</v>
      </c>
      <c r="F8" s="69">
        <v>2007</v>
      </c>
      <c r="G8" s="69"/>
      <c r="H8" s="70" t="s">
        <v>3</v>
      </c>
      <c r="I8" s="70"/>
      <c r="J8" s="71" t="s">
        <v>4</v>
      </c>
      <c r="K8" s="7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5"/>
      <c r="Y8" s="8"/>
    </row>
    <row r="9" spans="1:25" ht="18">
      <c r="A9" s="6"/>
      <c r="B9" s="36" t="s">
        <v>0</v>
      </c>
      <c r="C9" s="36" t="s">
        <v>0</v>
      </c>
      <c r="D9" s="36" t="s">
        <v>0</v>
      </c>
      <c r="E9" s="36" t="s">
        <v>0</v>
      </c>
      <c r="F9" s="37" t="s">
        <v>0</v>
      </c>
      <c r="G9" s="38" t="s">
        <v>15</v>
      </c>
      <c r="H9" s="36" t="s">
        <v>0</v>
      </c>
      <c r="I9" s="36" t="s">
        <v>5</v>
      </c>
      <c r="J9" s="39" t="s">
        <v>0</v>
      </c>
      <c r="K9" s="17" t="s">
        <v>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5"/>
      <c r="X9" s="5"/>
      <c r="Y9" s="8"/>
    </row>
    <row r="10" spans="1:25" ht="18">
      <c r="A10" s="2" t="s">
        <v>8</v>
      </c>
      <c r="B10" s="19">
        <v>34669.8</v>
      </c>
      <c r="C10" s="19">
        <v>33660</v>
      </c>
      <c r="D10" s="19">
        <v>33000</v>
      </c>
      <c r="E10" s="19">
        <v>26000</v>
      </c>
      <c r="F10" s="19">
        <v>23563</v>
      </c>
      <c r="G10" s="19">
        <v>13244.63</v>
      </c>
      <c r="H10" s="19">
        <v>24800</v>
      </c>
      <c r="I10" s="19">
        <v>22728</v>
      </c>
      <c r="J10" s="21">
        <v>24842</v>
      </c>
      <c r="K10" s="35">
        <v>24103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  <c r="X10" s="5"/>
      <c r="Y10" s="8"/>
    </row>
    <row r="11" spans="1:25" ht="18">
      <c r="A11" s="2" t="s">
        <v>1</v>
      </c>
      <c r="B11" s="20">
        <v>160000</v>
      </c>
      <c r="C11" s="20">
        <v>145000</v>
      </c>
      <c r="D11" s="20">
        <v>125000</v>
      </c>
      <c r="E11" s="20">
        <v>90000</v>
      </c>
      <c r="F11" s="14">
        <v>83878</v>
      </c>
      <c r="G11" s="20">
        <v>55827.08</v>
      </c>
      <c r="H11" s="14">
        <v>100034.43</v>
      </c>
      <c r="I11" s="20">
        <v>101331.92</v>
      </c>
      <c r="J11" s="18">
        <v>97490</v>
      </c>
      <c r="K11" s="21">
        <v>87947.55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  <c r="X11" s="5"/>
      <c r="Y11" s="8"/>
    </row>
    <row r="12" spans="1:25" ht="18">
      <c r="A12" s="2" t="s">
        <v>9</v>
      </c>
      <c r="B12" s="20">
        <v>10300</v>
      </c>
      <c r="C12" s="20">
        <v>9800</v>
      </c>
      <c r="D12" s="20">
        <v>8300</v>
      </c>
      <c r="E12" s="20">
        <v>5900</v>
      </c>
      <c r="F12" s="14">
        <v>6000</v>
      </c>
      <c r="G12" s="20">
        <v>2929.77</v>
      </c>
      <c r="H12" s="14">
        <v>9500</v>
      </c>
      <c r="I12" s="20">
        <v>7179.92</v>
      </c>
      <c r="J12" s="18">
        <v>8200</v>
      </c>
      <c r="K12" s="22">
        <v>9094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  <c r="X12" s="5"/>
      <c r="Y12" s="8"/>
    </row>
    <row r="13" spans="1:25" ht="18">
      <c r="A13" s="2" t="s">
        <v>10</v>
      </c>
      <c r="B13" s="20">
        <v>87550</v>
      </c>
      <c r="C13" s="20">
        <v>85000</v>
      </c>
      <c r="D13" s="20">
        <v>62000</v>
      </c>
      <c r="E13" s="20">
        <v>44000</v>
      </c>
      <c r="F13" s="14">
        <v>42552</v>
      </c>
      <c r="G13" s="20">
        <v>15751.95</v>
      </c>
      <c r="H13" s="14">
        <v>41140</v>
      </c>
      <c r="I13" s="20">
        <v>42889.34</v>
      </c>
      <c r="J13" s="18">
        <v>40700</v>
      </c>
      <c r="K13" s="22">
        <v>46216.02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5"/>
      <c r="X13" s="5"/>
      <c r="Y13" s="8"/>
    </row>
    <row r="14" spans="1:25" ht="18">
      <c r="A14" s="2" t="s">
        <v>2</v>
      </c>
      <c r="B14" s="20">
        <v>16000</v>
      </c>
      <c r="C14" s="20">
        <v>15745</v>
      </c>
      <c r="D14" s="20">
        <v>15645</v>
      </c>
      <c r="E14" s="20">
        <v>15545</v>
      </c>
      <c r="F14" s="14">
        <v>15454</v>
      </c>
      <c r="G14" s="20">
        <v>8997.38</v>
      </c>
      <c r="H14" s="14">
        <v>15272</v>
      </c>
      <c r="I14" s="20">
        <v>15272</v>
      </c>
      <c r="J14" s="18">
        <v>15000</v>
      </c>
      <c r="K14" s="22">
        <v>15000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5"/>
      <c r="X14" s="5"/>
      <c r="Y14" s="8"/>
    </row>
    <row r="15" spans="1:25" ht="18">
      <c r="A15" s="2" t="s">
        <v>11</v>
      </c>
      <c r="B15" s="20">
        <v>118450</v>
      </c>
      <c r="C15" s="20">
        <v>115000</v>
      </c>
      <c r="D15" s="20">
        <v>96000</v>
      </c>
      <c r="E15" s="20">
        <v>74106.12</v>
      </c>
      <c r="F15" s="14">
        <f>76142-3120</f>
        <v>73022</v>
      </c>
      <c r="G15" s="20">
        <v>42596.12</v>
      </c>
      <c r="H15" s="14">
        <v>76394.32</v>
      </c>
      <c r="I15" s="20">
        <v>76394.32</v>
      </c>
      <c r="J15" s="18">
        <v>75382</v>
      </c>
      <c r="K15" s="22">
        <v>75332.12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5"/>
      <c r="X15" s="5"/>
      <c r="Y15" s="8"/>
    </row>
    <row r="16" spans="1:25" ht="18">
      <c r="A16" s="7" t="s">
        <v>25</v>
      </c>
      <c r="B16" s="24">
        <f aca="true" t="shared" si="0" ref="B16:G16">SUM(B10:B15)</f>
        <v>426969.8</v>
      </c>
      <c r="C16" s="24">
        <f t="shared" si="0"/>
        <v>404205</v>
      </c>
      <c r="D16" s="24">
        <f t="shared" si="0"/>
        <v>339945</v>
      </c>
      <c r="E16" s="24">
        <f t="shared" si="0"/>
        <v>255551.12</v>
      </c>
      <c r="F16" s="23">
        <f t="shared" si="0"/>
        <v>244469</v>
      </c>
      <c r="G16" s="24">
        <f t="shared" si="0"/>
        <v>139346.93000000002</v>
      </c>
      <c r="H16" s="23">
        <f>SUM(H9:H15)</f>
        <v>267140.75</v>
      </c>
      <c r="I16" s="24">
        <f>SUM(I10:I15)</f>
        <v>265795.5</v>
      </c>
      <c r="J16" s="25">
        <f>SUM(J9:J15)</f>
        <v>261614</v>
      </c>
      <c r="K16" s="26">
        <f>SUM(K10:K15)</f>
        <v>257692.69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9"/>
      <c r="X16" s="9"/>
      <c r="Y16" s="10"/>
    </row>
    <row r="18" spans="1:11" ht="15">
      <c r="A18" s="2" t="s">
        <v>33</v>
      </c>
      <c r="B18" s="27">
        <v>66487</v>
      </c>
      <c r="C18" s="27">
        <v>66487</v>
      </c>
      <c r="D18" s="27">
        <v>66487</v>
      </c>
      <c r="E18" s="27">
        <v>66487</v>
      </c>
      <c r="F18" s="27">
        <v>66487</v>
      </c>
      <c r="G18" s="27">
        <v>66487</v>
      </c>
      <c r="H18" s="27">
        <v>66487</v>
      </c>
      <c r="I18" s="27">
        <v>66487</v>
      </c>
      <c r="J18" s="27">
        <v>66487</v>
      </c>
      <c r="K18" s="27">
        <v>66487</v>
      </c>
    </row>
    <row r="19" spans="1:11" ht="15">
      <c r="A19" s="2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2" ht="15">
      <c r="A20" s="55" t="s">
        <v>35</v>
      </c>
      <c r="B20" s="56"/>
      <c r="C20" s="56"/>
      <c r="D20" s="56"/>
      <c r="E20" s="57">
        <f>E16/E18</f>
        <v>3.8436253703731555</v>
      </c>
      <c r="F20" s="57">
        <f>F16/F18</f>
        <v>3.676944365063847</v>
      </c>
      <c r="G20" s="57">
        <f>(G16/G18)/7*12</f>
        <v>3.592889608924624</v>
      </c>
      <c r="H20" s="57">
        <f>H16/H18</f>
        <v>4.017939597214493</v>
      </c>
      <c r="I20" s="57">
        <f>I16/I18</f>
        <v>3.9977063185284343</v>
      </c>
      <c r="J20" s="57">
        <f>J16/J18</f>
        <v>3.93481432460481</v>
      </c>
      <c r="K20" s="57">
        <f>K16/K18</f>
        <v>3.875835727285033</v>
      </c>
      <c r="L20" s="13"/>
    </row>
    <row r="21" spans="1:7" ht="15">
      <c r="A21" s="2"/>
      <c r="B21" s="2"/>
      <c r="C21" s="2"/>
      <c r="D21" s="2"/>
      <c r="E21" s="2"/>
      <c r="G21" s="51" t="s">
        <v>30</v>
      </c>
    </row>
    <row r="22" spans="1:11" ht="15">
      <c r="A22" s="2" t="s">
        <v>34</v>
      </c>
      <c r="B22" s="50">
        <v>44000</v>
      </c>
      <c r="C22" s="50">
        <v>44000</v>
      </c>
      <c r="D22" s="50">
        <v>44000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</row>
    <row r="23" spans="1:5" ht="15">
      <c r="A23" s="2"/>
      <c r="B23" s="2"/>
      <c r="C23" s="2"/>
      <c r="D23" s="2"/>
      <c r="E23" s="2"/>
    </row>
    <row r="24" spans="1:11" ht="15">
      <c r="A24" s="2" t="s">
        <v>14</v>
      </c>
      <c r="B24" s="27">
        <f>D24</f>
        <v>110487</v>
      </c>
      <c r="C24" s="27">
        <f>D24</f>
        <v>110487</v>
      </c>
      <c r="D24" s="27">
        <f aca="true" t="shared" si="1" ref="D24:K24">D18+D22</f>
        <v>110487</v>
      </c>
      <c r="E24" s="27">
        <f t="shared" si="1"/>
        <v>66487</v>
      </c>
      <c r="F24" s="27">
        <f t="shared" si="1"/>
        <v>66487</v>
      </c>
      <c r="G24" s="27">
        <f t="shared" si="1"/>
        <v>66487</v>
      </c>
      <c r="H24" s="27">
        <f t="shared" si="1"/>
        <v>66487</v>
      </c>
      <c r="I24" s="27">
        <f t="shared" si="1"/>
        <v>66487</v>
      </c>
      <c r="J24" s="27">
        <f t="shared" si="1"/>
        <v>66487</v>
      </c>
      <c r="K24" s="27">
        <f t="shared" si="1"/>
        <v>66487</v>
      </c>
    </row>
    <row r="25" spans="1:11" ht="15">
      <c r="A25" s="2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5">
      <c r="A26" s="28" t="s">
        <v>36</v>
      </c>
      <c r="B26" s="52">
        <f>B16/B24</f>
        <v>3.864434729877723</v>
      </c>
      <c r="C26" s="52">
        <f>C16/C24</f>
        <v>3.658394200222651</v>
      </c>
      <c r="D26" s="52">
        <f>D16/D24</f>
        <v>3.0767873143446742</v>
      </c>
      <c r="E26" s="28"/>
      <c r="F26" s="28"/>
      <c r="G26" s="28"/>
      <c r="H26" s="28"/>
      <c r="I26" s="28"/>
      <c r="J26" s="28"/>
      <c r="K26" s="28"/>
    </row>
    <row r="27" spans="1:11" ht="15">
      <c r="A27" s="2"/>
      <c r="B27" s="27"/>
      <c r="C27" s="27"/>
      <c r="D27" s="27"/>
      <c r="E27" s="27"/>
      <c r="F27" s="27"/>
      <c r="G27" s="51" t="s">
        <v>30</v>
      </c>
      <c r="H27" s="27"/>
      <c r="I27" s="27"/>
      <c r="J27" s="27"/>
      <c r="K27" s="27"/>
    </row>
    <row r="28" spans="1:11" ht="15">
      <c r="A28" s="2" t="s">
        <v>32</v>
      </c>
      <c r="B28" s="13">
        <f aca="true" t="shared" si="2" ref="B28:K28">B24*B26</f>
        <v>426969.8</v>
      </c>
      <c r="C28" s="13">
        <f t="shared" si="2"/>
        <v>404205</v>
      </c>
      <c r="D28" s="13">
        <f t="shared" si="2"/>
        <v>339945</v>
      </c>
      <c r="E28" s="13">
        <f t="shared" si="2"/>
        <v>0</v>
      </c>
      <c r="F28" s="13">
        <f t="shared" si="2"/>
        <v>0</v>
      </c>
      <c r="G28" s="13">
        <f t="shared" si="2"/>
        <v>0</v>
      </c>
      <c r="H28" s="13">
        <f t="shared" si="2"/>
        <v>0</v>
      </c>
      <c r="I28" s="13">
        <f t="shared" si="2"/>
        <v>0</v>
      </c>
      <c r="J28" s="13">
        <f t="shared" si="2"/>
        <v>0</v>
      </c>
      <c r="K28" s="13">
        <f t="shared" si="2"/>
        <v>0</v>
      </c>
    </row>
    <row r="29" spans="1:11" ht="15">
      <c r="A29" s="2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5">
      <c r="A30" s="28" t="s">
        <v>36</v>
      </c>
      <c r="B30" s="54">
        <f>B28/B24</f>
        <v>3.864434729877723</v>
      </c>
      <c r="C30" s="54">
        <f>C28/C24</f>
        <v>3.658394200222651</v>
      </c>
      <c r="D30" s="54">
        <f>D28/D24</f>
        <v>3.0767873143446742</v>
      </c>
      <c r="E30" s="13"/>
      <c r="F30" s="13"/>
      <c r="G30" s="13"/>
      <c r="H30" s="13"/>
      <c r="I30" s="13"/>
      <c r="J30" s="13"/>
      <c r="K30" s="13"/>
    </row>
    <row r="31" spans="1:11" ht="15">
      <c r="A31" s="2"/>
      <c r="B31" s="2"/>
      <c r="C31" s="2"/>
      <c r="D31" s="2"/>
      <c r="E31" s="2"/>
      <c r="F31" s="13"/>
      <c r="G31" s="13"/>
      <c r="H31" s="13"/>
      <c r="I31" s="13"/>
      <c r="J31" s="13"/>
      <c r="K31" s="13"/>
    </row>
    <row r="32" spans="1:11" ht="15">
      <c r="A32" s="2" t="s">
        <v>37</v>
      </c>
      <c r="B32" s="13">
        <f>B22*B30</f>
        <v>170035.12811461982</v>
      </c>
      <c r="C32" s="13">
        <f>C22*C30</f>
        <v>160969.34480979663</v>
      </c>
      <c r="D32" s="13">
        <f>D22*D30</f>
        <v>135378.64183116567</v>
      </c>
      <c r="E32" s="13">
        <f aca="true" t="shared" si="3" ref="E32:K32">E22*E26</f>
        <v>0</v>
      </c>
      <c r="F32" s="13">
        <f t="shared" si="3"/>
        <v>0</v>
      </c>
      <c r="G32" s="13">
        <f t="shared" si="3"/>
        <v>0</v>
      </c>
      <c r="H32" s="13">
        <f t="shared" si="3"/>
        <v>0</v>
      </c>
      <c r="I32" s="13">
        <f t="shared" si="3"/>
        <v>0</v>
      </c>
      <c r="J32" s="13">
        <f t="shared" si="3"/>
        <v>0</v>
      </c>
      <c r="K32" s="13">
        <f t="shared" si="3"/>
        <v>0</v>
      </c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7" ht="18">
      <c r="A36" s="74" t="s">
        <v>22</v>
      </c>
      <c r="B36" s="74"/>
      <c r="C36" s="74"/>
      <c r="D36" s="74"/>
      <c r="E36" s="74"/>
      <c r="F36" s="74"/>
      <c r="G36" s="74"/>
    </row>
    <row r="37" spans="1:8" ht="15.75">
      <c r="A37" s="47"/>
      <c r="B37" s="49">
        <v>2011</v>
      </c>
      <c r="C37" s="49">
        <v>2010</v>
      </c>
      <c r="D37" s="49">
        <v>2009</v>
      </c>
      <c r="E37" s="49">
        <v>2008</v>
      </c>
      <c r="F37" s="72">
        <v>2007</v>
      </c>
      <c r="G37" s="73"/>
      <c r="H37" s="40"/>
    </row>
    <row r="38" spans="1:7" ht="15.75">
      <c r="A38" s="47"/>
      <c r="B38" s="30" t="s">
        <v>0</v>
      </c>
      <c r="C38" s="30" t="s">
        <v>0</v>
      </c>
      <c r="D38" s="30" t="s">
        <v>0</v>
      </c>
      <c r="E38" s="30" t="s">
        <v>0</v>
      </c>
      <c r="F38" s="30" t="s">
        <v>0</v>
      </c>
      <c r="G38" s="30" t="s">
        <v>5</v>
      </c>
    </row>
    <row r="39" spans="1:11" ht="15.75">
      <c r="A39" s="47" t="s">
        <v>16</v>
      </c>
      <c r="B39" s="15">
        <f>B16</f>
        <v>426969.8</v>
      </c>
      <c r="C39" s="15">
        <f>C16</f>
        <v>404205</v>
      </c>
      <c r="D39" s="15">
        <f>D16</f>
        <v>339945</v>
      </c>
      <c r="E39" s="15">
        <f>E16</f>
        <v>255551.12</v>
      </c>
      <c r="F39" s="15">
        <v>244469</v>
      </c>
      <c r="G39" s="15">
        <v>139346.93</v>
      </c>
      <c r="H39" s="11"/>
      <c r="I39" s="11"/>
      <c r="J39" s="12"/>
      <c r="K39" s="12"/>
    </row>
    <row r="40" spans="1:7" ht="15">
      <c r="A40" s="47" t="s">
        <v>17</v>
      </c>
      <c r="B40" s="29">
        <v>3604000</v>
      </c>
      <c r="C40" s="29">
        <v>3276000</v>
      </c>
      <c r="D40" s="29">
        <v>2979000</v>
      </c>
      <c r="E40" s="29">
        <v>2383426.96</v>
      </c>
      <c r="F40" s="29">
        <v>2374712.2</v>
      </c>
      <c r="G40" s="29">
        <v>1375791.4</v>
      </c>
    </row>
    <row r="41" spans="1:7" ht="15">
      <c r="A41" s="59" t="s">
        <v>19</v>
      </c>
      <c r="B41" s="60">
        <f aca="true" t="shared" si="4" ref="B41:G41">B39/B40</f>
        <v>0.11847108768035516</v>
      </c>
      <c r="C41" s="60">
        <f t="shared" si="4"/>
        <v>0.12338369963369963</v>
      </c>
      <c r="D41" s="60">
        <f t="shared" si="4"/>
        <v>0.11411379657603223</v>
      </c>
      <c r="E41" s="60">
        <f t="shared" si="4"/>
        <v>0.10722003413102284</v>
      </c>
      <c r="F41" s="60">
        <f t="shared" si="4"/>
        <v>0.10294679077321453</v>
      </c>
      <c r="G41" s="60">
        <f t="shared" si="4"/>
        <v>0.10128492589792319</v>
      </c>
    </row>
    <row r="42" spans="1:7" ht="15">
      <c r="A42" s="58" t="s">
        <v>21</v>
      </c>
      <c r="B42" s="53">
        <f>B16/B24</f>
        <v>3.864434729877723</v>
      </c>
      <c r="C42" s="53">
        <f>C16/C24</f>
        <v>3.658394200222651</v>
      </c>
      <c r="D42" s="53">
        <f>D16/D24</f>
        <v>3.0767873143446742</v>
      </c>
      <c r="E42" s="53">
        <f>E16/E18</f>
        <v>3.8436253703731555</v>
      </c>
      <c r="F42" s="53">
        <f>F16/F18</f>
        <v>3.676944365063847</v>
      </c>
      <c r="G42" s="53">
        <f>G16/G18</f>
        <v>2.095852271872697</v>
      </c>
    </row>
    <row r="43" spans="1:9" ht="15">
      <c r="A43" s="47"/>
      <c r="B43" s="40"/>
      <c r="C43" s="40"/>
      <c r="D43" s="40"/>
      <c r="E43" s="40"/>
      <c r="F43" s="31"/>
      <c r="G43" s="31"/>
      <c r="H43" s="40"/>
      <c r="I43" s="40"/>
    </row>
    <row r="44" spans="1:9" ht="15">
      <c r="A44" s="47" t="s">
        <v>38</v>
      </c>
      <c r="B44" s="29">
        <f>C44*1.1</f>
        <v>14588236.498000003</v>
      </c>
      <c r="C44" s="29">
        <f>D44*1.1</f>
        <v>13262033.180000002</v>
      </c>
      <c r="D44" s="29">
        <f>E44*1.1</f>
        <v>12056393.8</v>
      </c>
      <c r="E44" s="29">
        <v>10960358</v>
      </c>
      <c r="F44" s="45"/>
      <c r="G44" s="45"/>
      <c r="H44" s="40"/>
      <c r="I44" s="40"/>
    </row>
    <row r="45" spans="1:9" ht="15">
      <c r="A45" s="61" t="s">
        <v>20</v>
      </c>
      <c r="B45" s="62">
        <f>B39/B44</f>
        <v>0.029268088713706834</v>
      </c>
      <c r="C45" s="62">
        <f>C39/C44</f>
        <v>0.030478358371894824</v>
      </c>
      <c r="D45" s="62">
        <f>D39/D44</f>
        <v>0.02819624222957946</v>
      </c>
      <c r="E45" s="62">
        <f>E39/E44</f>
        <v>0.023315946431676775</v>
      </c>
      <c r="F45" s="31"/>
      <c r="G45" s="31"/>
      <c r="H45" s="40"/>
      <c r="I45" s="40"/>
    </row>
    <row r="46" spans="1:9" ht="15">
      <c r="A46" s="47"/>
      <c r="B46" s="40"/>
      <c r="C46" s="40"/>
      <c r="D46" s="40"/>
      <c r="E46" s="40"/>
      <c r="F46" s="40"/>
      <c r="G46" s="40"/>
      <c r="H46" s="40"/>
      <c r="I46" s="40"/>
    </row>
    <row r="47" spans="1:9" ht="15">
      <c r="A47" s="47" t="s">
        <v>39</v>
      </c>
      <c r="B47" s="29">
        <f>C47*1.1</f>
        <v>23239736.498000007</v>
      </c>
      <c r="C47" s="29">
        <f>D47*1.1</f>
        <v>21127033.180000003</v>
      </c>
      <c r="D47" s="29">
        <f>E47*1.1</f>
        <v>19206393.8</v>
      </c>
      <c r="E47" s="29">
        <f>E44+6500000</f>
        <v>17460358</v>
      </c>
      <c r="F47" s="40"/>
      <c r="G47" s="40"/>
      <c r="H47" s="40"/>
      <c r="I47" s="40"/>
    </row>
    <row r="48" spans="1:9" ht="15">
      <c r="A48" s="61" t="s">
        <v>20</v>
      </c>
      <c r="B48" s="62">
        <f>B28/B47</f>
        <v>0.01837240280399671</v>
      </c>
      <c r="C48" s="62">
        <f>C28/C47</f>
        <v>0.019132123121889277</v>
      </c>
      <c r="D48" s="62">
        <f>D28/D47</f>
        <v>0.017699574607285204</v>
      </c>
      <c r="E48" s="62">
        <f>457087/E47</f>
        <v>0.026178558309056434</v>
      </c>
      <c r="F48" s="31"/>
      <c r="G48" s="40"/>
      <c r="H48" s="40"/>
      <c r="I48" s="40"/>
    </row>
    <row r="49" spans="1:13" ht="15">
      <c r="A49" s="47" t="s">
        <v>41</v>
      </c>
      <c r="B49" s="63" t="s">
        <v>40</v>
      </c>
      <c r="C49" s="63" t="s">
        <v>40</v>
      </c>
      <c r="D49" s="63" t="s">
        <v>40</v>
      </c>
      <c r="E49" s="64" t="s">
        <v>40</v>
      </c>
      <c r="F49" s="31"/>
      <c r="G49" s="40"/>
      <c r="H49" s="40"/>
      <c r="I49" s="40"/>
      <c r="J49" s="40"/>
      <c r="K49" s="40"/>
      <c r="L49" s="40"/>
      <c r="M49" s="40"/>
    </row>
    <row r="50" spans="1:13" ht="15.75">
      <c r="A50" s="40"/>
      <c r="B50" s="41"/>
      <c r="C50" s="41"/>
      <c r="D50" s="41"/>
      <c r="E50" s="41"/>
      <c r="F50" s="66"/>
      <c r="G50" s="66"/>
      <c r="H50" s="67"/>
      <c r="I50" s="67"/>
      <c r="J50" s="68"/>
      <c r="K50" s="68"/>
      <c r="L50" s="40"/>
      <c r="M50" s="40"/>
    </row>
    <row r="51" spans="1:13" ht="15" hidden="1">
      <c r="A51" s="2" t="s">
        <v>11</v>
      </c>
      <c r="B51" s="20">
        <v>113000</v>
      </c>
      <c r="C51" s="20">
        <v>110000</v>
      </c>
      <c r="D51" s="20">
        <v>87500</v>
      </c>
      <c r="E51" s="20">
        <v>74106.12</v>
      </c>
      <c r="F51" s="14">
        <f>76142-3120</f>
        <v>73022</v>
      </c>
      <c r="G51" s="20">
        <v>42596.12</v>
      </c>
      <c r="H51" s="14">
        <v>76394.32</v>
      </c>
      <c r="I51" s="20">
        <v>76394.32</v>
      </c>
      <c r="J51" s="18">
        <v>75382</v>
      </c>
      <c r="K51" s="22">
        <v>75332.12</v>
      </c>
      <c r="L51" s="40"/>
      <c r="M51" s="40"/>
    </row>
    <row r="52" spans="12:13" ht="15" hidden="1">
      <c r="L52" s="40"/>
      <c r="M52" s="40"/>
    </row>
    <row r="53" spans="1:13" ht="15" hidden="1">
      <c r="A53" s="2" t="s">
        <v>12</v>
      </c>
      <c r="B53" s="27">
        <v>110487</v>
      </c>
      <c r="C53" s="27">
        <v>110487</v>
      </c>
      <c r="D53" s="27">
        <v>66487</v>
      </c>
      <c r="E53" s="27">
        <v>66487</v>
      </c>
      <c r="F53" s="27">
        <v>66487</v>
      </c>
      <c r="G53" s="27">
        <v>66487</v>
      </c>
      <c r="H53" s="27">
        <v>66487</v>
      </c>
      <c r="I53" s="27">
        <v>66487</v>
      </c>
      <c r="J53" s="27">
        <v>66487</v>
      </c>
      <c r="K53" s="27">
        <v>66487</v>
      </c>
      <c r="L53" s="40"/>
      <c r="M53" s="40"/>
    </row>
    <row r="54" spans="1:13" ht="15" hidden="1">
      <c r="A54" s="2"/>
      <c r="B54" s="2"/>
      <c r="C54" s="2"/>
      <c r="D54" s="2"/>
      <c r="E54" s="2"/>
      <c r="L54" s="40"/>
      <c r="M54" s="40"/>
    </row>
    <row r="55" spans="1:13" ht="15" hidden="1">
      <c r="A55" s="2" t="s">
        <v>18</v>
      </c>
      <c r="B55" s="28">
        <f>B51/B53</f>
        <v>1.022744757301764</v>
      </c>
      <c r="C55" s="28">
        <f>C51/C53</f>
        <v>0.9955922416211862</v>
      </c>
      <c r="D55" s="28">
        <v>4.17</v>
      </c>
      <c r="E55" s="28">
        <f>E51/E53</f>
        <v>1.1145956352369635</v>
      </c>
      <c r="F55" s="28">
        <f>F51/F53</f>
        <v>1.0982898912569374</v>
      </c>
      <c r="G55" s="28">
        <f>(G51/G53)/7*12</f>
        <v>1.0982886880141984</v>
      </c>
      <c r="H55" s="28">
        <f>H51/H53</f>
        <v>1.1490113856844195</v>
      </c>
      <c r="I55" s="28">
        <f>I51/I53</f>
        <v>1.1490113856844195</v>
      </c>
      <c r="J55" s="28">
        <f>J51/J53</f>
        <v>1.1337855520628093</v>
      </c>
      <c r="K55" s="28">
        <f>K51/K53</f>
        <v>1.1330353302149292</v>
      </c>
      <c r="L55" s="40"/>
      <c r="M55" s="40"/>
    </row>
    <row r="56" spans="1:13" ht="15" hidden="1">
      <c r="A56" s="2"/>
      <c r="B56" s="2"/>
      <c r="C56" s="2"/>
      <c r="D56" s="2"/>
      <c r="E56" s="2"/>
      <c r="L56" s="40"/>
      <c r="M56" s="40"/>
    </row>
    <row r="57" spans="1:13" ht="15" hidden="1">
      <c r="A57" s="2" t="s">
        <v>13</v>
      </c>
      <c r="B57" s="27">
        <v>54000</v>
      </c>
      <c r="C57" s="27">
        <v>54000</v>
      </c>
      <c r="D57" s="27">
        <v>54000</v>
      </c>
      <c r="E57" s="27">
        <v>54000</v>
      </c>
      <c r="F57" s="27">
        <v>54000</v>
      </c>
      <c r="G57" s="27">
        <v>54000</v>
      </c>
      <c r="H57" s="27">
        <v>54000</v>
      </c>
      <c r="I57" s="27">
        <v>54000</v>
      </c>
      <c r="J57" s="27">
        <v>54000</v>
      </c>
      <c r="K57" s="27">
        <v>54000</v>
      </c>
      <c r="L57" s="40"/>
      <c r="M57" s="40"/>
    </row>
    <row r="58" spans="1:13" ht="15" hidden="1">
      <c r="A58" s="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40"/>
      <c r="M58" s="40"/>
    </row>
    <row r="59" spans="1:13" ht="15" hidden="1">
      <c r="A59" s="2"/>
      <c r="B59" s="2"/>
      <c r="C59" s="2"/>
      <c r="D59" s="2"/>
      <c r="E59" s="2"/>
      <c r="L59" s="40"/>
      <c r="M59" s="40"/>
    </row>
    <row r="60" spans="1:13" ht="15" hidden="1">
      <c r="A60" s="2" t="s">
        <v>14</v>
      </c>
      <c r="B60" s="27">
        <f>D60</f>
        <v>120487</v>
      </c>
      <c r="C60" s="27">
        <f>D60</f>
        <v>120487</v>
      </c>
      <c r="D60" s="27">
        <f>D53+D57</f>
        <v>120487</v>
      </c>
      <c r="E60" s="27">
        <f>E53+E57</f>
        <v>120487</v>
      </c>
      <c r="F60" s="27">
        <f aca="true" t="shared" si="5" ref="F60:K60">F53+F57</f>
        <v>120487</v>
      </c>
      <c r="G60" s="27">
        <f t="shared" si="5"/>
        <v>120487</v>
      </c>
      <c r="H60" s="27">
        <f t="shared" si="5"/>
        <v>120487</v>
      </c>
      <c r="I60" s="27">
        <f t="shared" si="5"/>
        <v>120487</v>
      </c>
      <c r="J60" s="27">
        <f t="shared" si="5"/>
        <v>120487</v>
      </c>
      <c r="K60" s="27">
        <f t="shared" si="5"/>
        <v>120487</v>
      </c>
      <c r="L60" s="40"/>
      <c r="M60" s="40"/>
    </row>
    <row r="61" spans="1:13" ht="15" hidden="1">
      <c r="A61" s="2"/>
      <c r="B61" s="2"/>
      <c r="C61" s="2"/>
      <c r="D61" s="2"/>
      <c r="E61" s="2"/>
      <c r="L61" s="40"/>
      <c r="M61" s="40"/>
    </row>
    <row r="62" spans="1:13" ht="15" hidden="1">
      <c r="A62" s="2" t="s">
        <v>6</v>
      </c>
      <c r="B62" s="13">
        <f>B60*B55</f>
        <v>123227.44757301765</v>
      </c>
      <c r="C62" s="13">
        <f>C60*C55</f>
        <v>119955.92241621186</v>
      </c>
      <c r="D62" s="13">
        <f>D60*D55</f>
        <v>502430.79</v>
      </c>
      <c r="E62" s="13">
        <f aca="true" t="shared" si="6" ref="E62:K62">E60*E55</f>
        <v>134294.284302796</v>
      </c>
      <c r="F62" s="13">
        <f t="shared" si="6"/>
        <v>132329.65412787462</v>
      </c>
      <c r="G62" s="13">
        <f t="shared" si="6"/>
        <v>132329.50915276672</v>
      </c>
      <c r="H62" s="13">
        <f t="shared" si="6"/>
        <v>138440.93482695866</v>
      </c>
      <c r="I62" s="13">
        <f t="shared" si="6"/>
        <v>138440.93482695866</v>
      </c>
      <c r="J62" s="13">
        <f t="shared" si="6"/>
        <v>136606.4198113917</v>
      </c>
      <c r="K62" s="13">
        <f t="shared" si="6"/>
        <v>136516.02783160616</v>
      </c>
      <c r="L62" s="40"/>
      <c r="M62" s="40"/>
    </row>
    <row r="63" spans="1:13" ht="15" hidden="1">
      <c r="A63" s="2"/>
      <c r="B63" s="2"/>
      <c r="C63" s="2"/>
      <c r="D63" s="2"/>
      <c r="E63" s="2"/>
      <c r="F63" s="13"/>
      <c r="G63" s="13"/>
      <c r="H63" s="13"/>
      <c r="I63" s="13"/>
      <c r="J63" s="13"/>
      <c r="K63" s="13"/>
      <c r="L63" s="40"/>
      <c r="M63" s="40"/>
    </row>
    <row r="64" spans="1:13" ht="15" hidden="1">
      <c r="A64" s="2" t="s">
        <v>7</v>
      </c>
      <c r="B64" s="13">
        <f>B57*B55</f>
        <v>55228.216894295256</v>
      </c>
      <c r="C64" s="13">
        <f>C57*C55</f>
        <v>53761.98104754405</v>
      </c>
      <c r="D64" s="13">
        <f>D57*D55</f>
        <v>225180</v>
      </c>
      <c r="E64" s="13">
        <f aca="true" t="shared" si="7" ref="E64:K64">E57*E55</f>
        <v>60188.16430279603</v>
      </c>
      <c r="F64" s="13">
        <f t="shared" si="7"/>
        <v>59307.65412787462</v>
      </c>
      <c r="G64" s="13">
        <f t="shared" si="7"/>
        <v>59307.58915276671</v>
      </c>
      <c r="H64" s="13">
        <f t="shared" si="7"/>
        <v>62046.614826958656</v>
      </c>
      <c r="I64" s="13">
        <f t="shared" si="7"/>
        <v>62046.614826958656</v>
      </c>
      <c r="J64" s="13">
        <f t="shared" si="7"/>
        <v>61224.4198113917</v>
      </c>
      <c r="K64" s="13">
        <f t="shared" si="7"/>
        <v>61183.90783160618</v>
      </c>
      <c r="L64" s="40"/>
      <c r="M64" s="40"/>
    </row>
    <row r="65" spans="1:13" ht="15" hidden="1">
      <c r="A65" s="40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0"/>
      <c r="M65" s="40"/>
    </row>
    <row r="66" spans="1:13" ht="15" hidden="1">
      <c r="A66" s="44"/>
      <c r="B66" s="44"/>
      <c r="C66" s="44"/>
      <c r="D66" s="44"/>
      <c r="E66" s="44"/>
      <c r="F66" s="40"/>
      <c r="G66" s="40"/>
      <c r="H66" s="40"/>
      <c r="I66" s="40"/>
      <c r="J66" s="40"/>
      <c r="K66" s="40"/>
      <c r="L66" s="40"/>
      <c r="M66" s="40"/>
    </row>
    <row r="67" spans="1:13" ht="15" hidden="1">
      <c r="A67" s="44"/>
      <c r="B67" s="44"/>
      <c r="C67" s="44"/>
      <c r="D67" s="44"/>
      <c r="E67" s="44"/>
      <c r="F67" s="40"/>
      <c r="G67" s="40"/>
      <c r="H67" s="40"/>
      <c r="I67" s="40"/>
      <c r="J67" s="40"/>
      <c r="K67" s="40"/>
      <c r="L67" s="40"/>
      <c r="M67" s="40"/>
    </row>
    <row r="68" spans="1:13" ht="18">
      <c r="A68" s="44"/>
      <c r="B68" s="42"/>
      <c r="C68" s="42"/>
      <c r="D68" s="42"/>
      <c r="E68" s="46"/>
      <c r="F68" s="46"/>
      <c r="G68" s="43"/>
      <c r="H68" s="40"/>
      <c r="I68" s="40"/>
      <c r="J68" s="40"/>
      <c r="K68" s="40"/>
      <c r="L68" s="40"/>
      <c r="M68" s="40"/>
    </row>
    <row r="69" spans="2:7" ht="18">
      <c r="B69" s="32"/>
      <c r="C69" s="32"/>
      <c r="D69" s="32"/>
      <c r="E69" s="33"/>
      <c r="F69" s="33"/>
      <c r="G69" s="34"/>
    </row>
  </sheetData>
  <sheetProtection/>
  <mergeCells count="10">
    <mergeCell ref="A1:K1"/>
    <mergeCell ref="A2:K2"/>
    <mergeCell ref="F50:G50"/>
    <mergeCell ref="H50:I50"/>
    <mergeCell ref="J50:K50"/>
    <mergeCell ref="F8:G8"/>
    <mergeCell ref="H8:I8"/>
    <mergeCell ref="J8:K8"/>
    <mergeCell ref="F37:G37"/>
    <mergeCell ref="A36:G36"/>
  </mergeCells>
  <printOptions gridLines="1"/>
  <pageMargins left="0.55" right="0.47" top="0.59" bottom="1" header="0.5" footer="0.5"/>
  <pageSetup fitToHeight="1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Ray</dc:creator>
  <cp:keywords/>
  <dc:description/>
  <cp:lastModifiedBy>churchadminpro.com</cp:lastModifiedBy>
  <cp:lastPrinted>2008-02-20T16:29:58Z</cp:lastPrinted>
  <dcterms:created xsi:type="dcterms:W3CDTF">1999-05-07T18:54:39Z</dcterms:created>
  <dcterms:modified xsi:type="dcterms:W3CDTF">2008-03-13T14:21:05Z</dcterms:modified>
  <cp:category/>
  <cp:version/>
  <cp:contentType/>
  <cp:contentStatus/>
</cp:coreProperties>
</file>